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alphapiling-my.sharepoint.com/personal/joe_alphapiling_onmicrosoft_com/Documents/Drive/Bussiness Development/Rig Specs Sheets/"/>
    </mc:Choice>
  </mc:AlternateContent>
  <xr:revisionPtr revIDLastSave="0" documentId="8_{CE724A1E-5B6B-4799-A5CB-9C337E76FFF9}" xr6:coauthVersionLast="47" xr6:coauthVersionMax="47" xr10:uidLastSave="{00000000-0000-0000-0000-000000000000}"/>
  <bookViews>
    <workbookView minimized="1" xWindow="32850" yWindow="1905" windowWidth="21600" windowHeight="11295" xr2:uid="{9C82B9FC-BD18-494E-BD63-46D6C886E65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1" l="1"/>
  <c r="B49" i="1"/>
  <c r="D48" i="1"/>
  <c r="C48" i="1"/>
  <c r="B48" i="1"/>
  <c r="C47" i="1"/>
  <c r="B47" i="1"/>
  <c r="C46" i="1"/>
  <c r="B46" i="1"/>
  <c r="C45" i="1"/>
  <c r="B45" i="1"/>
  <c r="C44" i="1"/>
  <c r="B44" i="1"/>
  <c r="E42" i="1"/>
  <c r="D42" i="1"/>
  <c r="C42" i="1"/>
  <c r="B42" i="1"/>
  <c r="E41" i="1"/>
  <c r="D41" i="1"/>
  <c r="C41" i="1"/>
  <c r="B41" i="1"/>
  <c r="E40" i="1"/>
  <c r="D40" i="1"/>
  <c r="C40" i="1"/>
  <c r="B40" i="1"/>
  <c r="E39" i="1"/>
  <c r="D39" i="1"/>
  <c r="C39" i="1"/>
  <c r="B39" i="1"/>
  <c r="E38" i="1"/>
  <c r="D38" i="1"/>
  <c r="C38" i="1"/>
  <c r="B38" i="1"/>
  <c r="E37" i="1"/>
  <c r="D37" i="1"/>
  <c r="C37" i="1"/>
  <c r="B37" i="1"/>
  <c r="E35" i="1"/>
  <c r="C35" i="1"/>
  <c r="B35" i="1"/>
  <c r="E34" i="1"/>
  <c r="C34" i="1"/>
  <c r="B34" i="1"/>
  <c r="E33" i="1"/>
  <c r="C33" i="1"/>
  <c r="B33" i="1"/>
  <c r="E32" i="1"/>
  <c r="C32" i="1"/>
  <c r="B32" i="1"/>
  <c r="E31" i="1"/>
  <c r="C31" i="1"/>
  <c r="B31" i="1"/>
  <c r="E30" i="1"/>
  <c r="C30" i="1"/>
  <c r="B30" i="1"/>
  <c r="E27" i="1"/>
  <c r="C27" i="1"/>
  <c r="C26" i="1"/>
  <c r="C25" i="1"/>
  <c r="C23" i="1"/>
  <c r="E22" i="1"/>
  <c r="C22" i="1"/>
  <c r="E21" i="1"/>
  <c r="C21" i="1"/>
  <c r="C19" i="1"/>
  <c r="E18" i="1"/>
  <c r="C18" i="1"/>
  <c r="E17" i="1"/>
  <c r="C17" i="1"/>
  <c r="C15" i="1"/>
  <c r="C14" i="1"/>
  <c r="D35" i="1" s="1"/>
  <c r="C13" i="1"/>
  <c r="E11" i="1"/>
  <c r="D11" i="1"/>
  <c r="C11" i="1"/>
  <c r="E10" i="1"/>
  <c r="D10" i="1"/>
  <c r="C10" i="1"/>
  <c r="E9" i="1"/>
  <c r="D9" i="1"/>
  <c r="C9" i="1"/>
  <c r="E8" i="1"/>
  <c r="D8" i="1"/>
  <c r="C8" i="1"/>
  <c r="E7" i="1"/>
  <c r="D7" i="1"/>
  <c r="C7" i="1"/>
  <c r="E6" i="1"/>
  <c r="D6" i="1"/>
  <c r="C6" i="1"/>
  <c r="E4" i="1"/>
  <c r="B4" i="1"/>
  <c r="D3" i="1"/>
  <c r="E2" i="1"/>
  <c r="C2" i="1"/>
  <c r="D30" i="1" l="1"/>
  <c r="D31" i="1"/>
  <c r="D32" i="1"/>
  <c r="D33" i="1"/>
  <c r="D34" i="1"/>
  <c r="C4" i="1" l="1"/>
</calcChain>
</file>

<file path=xl/sharedStrings.xml><?xml version="1.0" encoding="utf-8"?>
<sst xmlns="http://schemas.openxmlformats.org/spreadsheetml/2006/main" count="71" uniqueCount="52">
  <si>
    <t>Schedule of Piling Rig Component Weights, Dimensions, Forces and Pressures</t>
  </si>
  <si>
    <t>Rig Manufacturer :</t>
  </si>
  <si>
    <t>Rig Type :</t>
  </si>
  <si>
    <t>Operation mode:</t>
  </si>
  <si>
    <t>Completed by:</t>
  </si>
  <si>
    <t>Checked by:</t>
  </si>
  <si>
    <t>Item</t>
  </si>
  <si>
    <t>Mass (kg)</t>
  </si>
  <si>
    <t>Moment arm (m)</t>
  </si>
  <si>
    <t>Moment (kNm)</t>
  </si>
  <si>
    <t>UPPER WORKS</t>
  </si>
  <si>
    <t>LOWER WORKS</t>
  </si>
  <si>
    <t>ROPE / KELLY / CHAIN SUSPENDED EQUIPMENT</t>
  </si>
  <si>
    <t>COUNTERWEIGHT</t>
  </si>
  <si>
    <t>OTHER</t>
  </si>
  <si>
    <t>TOTAL</t>
  </si>
  <si>
    <t>Tracks</t>
  </si>
  <si>
    <t>Track bearing length (m)</t>
  </si>
  <si>
    <t>Track pad width (m)</t>
  </si>
  <si>
    <t>Distance between centrelines of tracks (m)</t>
  </si>
  <si>
    <t>Front Foot Pads</t>
  </si>
  <si>
    <r>
      <t>Pad Bearing Area (m</t>
    </r>
    <r>
      <rPr>
        <vertAlign val="superscript"/>
        <sz val="12"/>
        <rFont val="Arial"/>
        <family val="2"/>
      </rPr>
      <t>2</t>
    </r>
    <r>
      <rPr>
        <sz val="12"/>
        <rFont val="Arial"/>
        <family val="2"/>
      </rPr>
      <t>)</t>
    </r>
  </si>
  <si>
    <t>Actual Dimensions</t>
  </si>
  <si>
    <t>Pad Maximum Loading (kN)</t>
  </si>
  <si>
    <t>Actual Shape</t>
  </si>
  <si>
    <t>Pad Moment Arm (m)</t>
  </si>
  <si>
    <t>Rear Foot Pads</t>
  </si>
  <si>
    <t>Forces</t>
  </si>
  <si>
    <t>Maximum Extraction Force (kN)</t>
  </si>
  <si>
    <t>Maximum Penetration Force (kN)</t>
  </si>
  <si>
    <t>Maximum Auxillary Force (kN)</t>
  </si>
  <si>
    <t>Auxillary Force Moment Arm (m)</t>
  </si>
  <si>
    <t>Pressure Summary for Platform Design (unfactored)</t>
  </si>
  <si>
    <t>MODE</t>
  </si>
  <si>
    <t xml:space="preserve">BRE LOAD CASE ( 1 or 2 ) </t>
  </si>
  <si>
    <t>Length (m)</t>
  </si>
  <si>
    <t>Width (m)</t>
  </si>
  <si>
    <t>UDL Pressure (kPa)</t>
  </si>
  <si>
    <t>Standing</t>
  </si>
  <si>
    <t>Travelling</t>
  </si>
  <si>
    <t>Handling</t>
  </si>
  <si>
    <t>Penetrating</t>
  </si>
  <si>
    <t>Extracting</t>
  </si>
  <si>
    <t>Other</t>
  </si>
  <si>
    <t>WARNING MESSAGES</t>
  </si>
  <si>
    <t>ERROR MESSAGES FOR FORCES</t>
  </si>
  <si>
    <t>ERROR MESSAGES FOR FOOT PADS</t>
  </si>
  <si>
    <t>Notes</t>
  </si>
  <si>
    <t>Only for rig operation on level ground with a vertical mast, unless noted below !</t>
  </si>
  <si>
    <t>Only for use where the rig is working on a ground supported platform !</t>
  </si>
  <si>
    <t>Foot pad pressures are adjusted to equalise with the track pressures !</t>
  </si>
  <si>
    <t>Rigs to be operated in accordance with manufacturer's &amp; employer's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</si>
</sst>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Aptos Narrow"/>
      <family val="2"/>
      <scheme val="minor"/>
    </font>
    <font>
      <b/>
      <sz val="14"/>
      <name val="Arial"/>
      <family val="2"/>
    </font>
    <font>
      <sz val="14"/>
      <name val="Arial"/>
      <family val="2"/>
    </font>
    <font>
      <b/>
      <sz val="12"/>
      <name val="Arial"/>
      <family val="2"/>
    </font>
    <font>
      <b/>
      <u/>
      <sz val="12"/>
      <name val="Arial"/>
      <family val="2"/>
    </font>
    <font>
      <b/>
      <sz val="12"/>
      <color indexed="8"/>
      <name val="Arial"/>
      <family val="2"/>
    </font>
    <font>
      <sz val="12"/>
      <name val="Arial"/>
      <family val="2"/>
    </font>
    <font>
      <vertAlign val="superscript"/>
      <sz val="12"/>
      <name val="Arial"/>
      <family val="2"/>
    </font>
    <font>
      <b/>
      <sz val="12"/>
      <color indexed="57"/>
      <name val="Arial"/>
      <family val="2"/>
    </font>
    <font>
      <b/>
      <sz val="12"/>
      <color indexed="10"/>
      <name val="Arial"/>
      <family val="2"/>
    </font>
    <font>
      <b/>
      <sz val="10"/>
      <color indexed="10"/>
      <name val="Arial"/>
      <family val="2"/>
    </font>
    <font>
      <b/>
      <sz val="9"/>
      <name val="Arial"/>
      <family val="2"/>
    </font>
    <font>
      <sz val="9"/>
      <name val="Arial"/>
      <family val="2"/>
    </font>
  </fonts>
  <fills count="2">
    <fill>
      <patternFill patternType="none"/>
    </fill>
    <fill>
      <patternFill patternType="gray125"/>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1">
    <xf numFmtId="0" fontId="0" fillId="0" borderId="0"/>
  </cellStyleXfs>
  <cellXfs count="125">
    <xf numFmtId="0" fontId="0" fillId="0" borderId="0" xfId="0"/>
    <xf numFmtId="0" fontId="3" fillId="0" borderId="1" xfId="0" applyFont="1" applyBorder="1" applyAlignment="1">
      <alignment horizontal="right"/>
    </xf>
    <xf numFmtId="0" fontId="3" fillId="0" borderId="3" xfId="0" applyFont="1" applyBorder="1" applyAlignment="1">
      <alignment horizontal="center"/>
    </xf>
    <xf numFmtId="0" fontId="4" fillId="0" borderId="4" xfId="0" applyFont="1" applyBorder="1" applyAlignment="1">
      <alignment horizontal="left"/>
    </xf>
    <xf numFmtId="0" fontId="3" fillId="0" borderId="0" xfId="0" applyFont="1" applyAlignment="1">
      <alignment horizontal="center"/>
    </xf>
    <xf numFmtId="0" fontId="3" fillId="0" borderId="3" xfId="0" applyFont="1" applyBorder="1" applyAlignment="1">
      <alignment horizontal="center" shrinkToFit="1"/>
    </xf>
    <xf numFmtId="0" fontId="3" fillId="0" borderId="5" xfId="0" applyFont="1" applyBorder="1"/>
    <xf numFmtId="0" fontId="3" fillId="0" borderId="1" xfId="0" applyFont="1" applyBorder="1" applyAlignment="1">
      <alignment horizontal="right" vertical="center"/>
    </xf>
    <xf numFmtId="0" fontId="3" fillId="0" borderId="3" xfId="0" applyFont="1" applyBorder="1" applyAlignment="1">
      <alignment horizontal="center" vertical="center" shrinkToFit="1"/>
    </xf>
    <xf numFmtId="14" fontId="5" fillId="0" borderId="2" xfId="0" applyNumberFormat="1" applyFont="1" applyBorder="1" applyAlignment="1">
      <alignment horizontal="center" vertical="center"/>
    </xf>
    <xf numFmtId="0" fontId="5" fillId="0" borderId="1" xfId="0" applyFont="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0" fontId="3" fillId="0" borderId="15" xfId="0" applyFont="1" applyBorder="1" applyAlignment="1">
      <alignment horizontal="center" vertical="center"/>
    </xf>
    <xf numFmtId="2" fontId="3" fillId="0" borderId="15" xfId="0" applyNumberFormat="1" applyFont="1" applyBorder="1" applyAlignment="1">
      <alignment horizontal="center" vertical="center"/>
    </xf>
    <xf numFmtId="2" fontId="3" fillId="0" borderId="16" xfId="0" applyNumberFormat="1" applyFont="1" applyBorder="1" applyAlignment="1">
      <alignment horizontal="center" vertical="center"/>
    </xf>
    <xf numFmtId="0" fontId="3" fillId="0" borderId="19" xfId="0" applyFont="1" applyBorder="1" applyAlignment="1">
      <alignment horizontal="center" vertical="center"/>
    </xf>
    <xf numFmtId="2" fontId="3" fillId="0" borderId="19" xfId="0" applyNumberFormat="1" applyFont="1" applyBorder="1" applyAlignment="1">
      <alignment horizontal="center" vertical="center"/>
    </xf>
    <xf numFmtId="2" fontId="3" fillId="0" borderId="20" xfId="0" applyNumberFormat="1" applyFont="1" applyBorder="1" applyAlignment="1">
      <alignment horizontal="center" vertical="center"/>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2" fontId="3" fillId="0" borderId="24" xfId="0" applyNumberFormat="1" applyFont="1" applyBorder="1" applyAlignment="1">
      <alignment horizontal="center" vertical="center"/>
    </xf>
    <xf numFmtId="2" fontId="3" fillId="0" borderId="7" xfId="0" applyNumberFormat="1" applyFont="1" applyBorder="1" applyAlignment="1">
      <alignment horizontal="center" vertical="center"/>
    </xf>
    <xf numFmtId="2" fontId="3" fillId="0" borderId="8" xfId="0" applyNumberFormat="1"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right" vertical="center"/>
    </xf>
    <xf numFmtId="0" fontId="6" fillId="0" borderId="6" xfId="0" applyFont="1" applyBorder="1" applyAlignment="1">
      <alignment horizontal="right" vertical="center"/>
    </xf>
    <xf numFmtId="0" fontId="6" fillId="0" borderId="25" xfId="0" applyFont="1" applyBorder="1"/>
    <xf numFmtId="0" fontId="6" fillId="0" borderId="26" xfId="0" applyFont="1" applyBorder="1"/>
    <xf numFmtId="0" fontId="6" fillId="0" borderId="4" xfId="0" applyFont="1" applyBorder="1" applyAlignment="1">
      <alignment horizontal="right" vertical="center"/>
    </xf>
    <xf numFmtId="0" fontId="6" fillId="0" borderId="5" xfId="0" applyFont="1" applyBorder="1" applyAlignment="1">
      <alignment horizontal="center" vertical="center"/>
    </xf>
    <xf numFmtId="0" fontId="6" fillId="0" borderId="27" xfId="0" applyFont="1" applyBorder="1" applyAlignment="1">
      <alignment horizontal="right" vertical="center"/>
    </xf>
    <xf numFmtId="0" fontId="6" fillId="0" borderId="28" xfId="0" applyFont="1" applyBorder="1" applyAlignment="1">
      <alignment horizontal="center" vertical="center"/>
    </xf>
    <xf numFmtId="2" fontId="6" fillId="0" borderId="8" xfId="0" applyNumberFormat="1" applyFont="1" applyBorder="1" applyAlignment="1">
      <alignment horizontal="center" vertical="center"/>
    </xf>
    <xf numFmtId="0" fontId="6" fillId="0" borderId="29" xfId="0" applyFont="1" applyBorder="1" applyAlignment="1">
      <alignment horizontal="right" vertical="center"/>
    </xf>
    <xf numFmtId="0" fontId="6" fillId="0" borderId="30" xfId="0" applyFont="1" applyBorder="1" applyAlignment="1">
      <alignment horizontal="center" vertical="center"/>
    </xf>
    <xf numFmtId="0" fontId="6" fillId="0" borderId="31" xfId="0" applyFont="1" applyBorder="1" applyAlignment="1">
      <alignment horizontal="right" vertical="center"/>
    </xf>
    <xf numFmtId="0" fontId="6" fillId="0" borderId="8" xfId="0" applyFont="1" applyBorder="1" applyAlignment="1">
      <alignment horizontal="center" vertical="center"/>
    </xf>
    <xf numFmtId="0" fontId="6" fillId="0" borderId="25" xfId="0" applyFont="1" applyBorder="1" applyAlignment="1">
      <alignment horizontal="right" vertical="center"/>
    </xf>
    <xf numFmtId="2" fontId="6" fillId="0" borderId="30" xfId="0" applyNumberFormat="1" applyFont="1" applyBorder="1" applyAlignment="1">
      <alignment horizontal="center" vertical="center"/>
    </xf>
    <xf numFmtId="0" fontId="6" fillId="0" borderId="33" xfId="0" applyFont="1" applyBorder="1" applyAlignment="1">
      <alignment horizontal="right" vertical="center"/>
    </xf>
    <xf numFmtId="0" fontId="6" fillId="0" borderId="34" xfId="0" applyFont="1" applyBorder="1" applyAlignment="1">
      <alignment horizontal="center" vertical="center"/>
    </xf>
    <xf numFmtId="2" fontId="6" fillId="0" borderId="36" xfId="0" applyNumberFormat="1" applyFont="1" applyBorder="1" applyAlignment="1">
      <alignment horizontal="center" vertical="center"/>
    </xf>
    <xf numFmtId="0" fontId="6" fillId="0" borderId="36" xfId="0" applyFont="1" applyBorder="1" applyAlignment="1">
      <alignment horizontal="center" vertical="center"/>
    </xf>
    <xf numFmtId="0" fontId="6" fillId="0" borderId="33" xfId="0" applyFont="1" applyBorder="1"/>
    <xf numFmtId="0" fontId="6" fillId="0" borderId="26" xfId="0" applyFont="1" applyBorder="1" applyAlignment="1">
      <alignment horizontal="center" vertical="center"/>
    </xf>
    <xf numFmtId="0" fontId="6" fillId="0" borderId="29" xfId="0" applyFont="1" applyBorder="1" applyAlignment="1">
      <alignment horizontal="center" vertical="center" wrapText="1"/>
    </xf>
    <xf numFmtId="2" fontId="6" fillId="0" borderId="3" xfId="0" applyNumberFormat="1" applyFont="1" applyBorder="1" applyAlignment="1">
      <alignment horizontal="center" vertical="center"/>
    </xf>
    <xf numFmtId="0" fontId="8" fillId="0" borderId="37" xfId="0" applyFont="1" applyBorder="1" applyAlignment="1">
      <alignment horizontal="center" vertical="center"/>
    </xf>
    <xf numFmtId="164" fontId="8" fillId="0" borderId="37" xfId="0" applyNumberFormat="1" applyFont="1" applyBorder="1" applyAlignment="1">
      <alignment horizontal="center" vertical="center" wrapText="1"/>
    </xf>
    <xf numFmtId="0" fontId="8" fillId="0" borderId="38" xfId="0" applyFont="1" applyBorder="1" applyAlignment="1">
      <alignment horizontal="center" vertical="center"/>
    </xf>
    <xf numFmtId="1" fontId="8" fillId="0" borderId="38" xfId="0" applyNumberFormat="1" applyFont="1" applyBorder="1" applyAlignment="1">
      <alignment horizontal="center" vertical="center"/>
    </xf>
    <xf numFmtId="2" fontId="8" fillId="0" borderId="38" xfId="0" applyNumberFormat="1" applyFont="1" applyBorder="1" applyAlignment="1">
      <alignment horizontal="center" vertical="center"/>
    </xf>
    <xf numFmtId="0" fontId="8" fillId="0" borderId="39" xfId="0" applyFont="1" applyBorder="1" applyAlignment="1">
      <alignment horizontal="center" vertical="center"/>
    </xf>
    <xf numFmtId="2" fontId="8" fillId="0" borderId="39" xfId="0" applyNumberFormat="1" applyFont="1" applyBorder="1" applyAlignment="1">
      <alignment horizontal="center" vertical="center"/>
    </xf>
    <xf numFmtId="1" fontId="8" fillId="0" borderId="39" xfId="0" applyNumberFormat="1" applyFont="1" applyBorder="1" applyAlignment="1">
      <alignment horizontal="center" vertical="center"/>
    </xf>
    <xf numFmtId="0" fontId="9" fillId="0" borderId="37" xfId="0" applyFont="1" applyBorder="1" applyAlignment="1">
      <alignment horizontal="center" vertical="center"/>
    </xf>
    <xf numFmtId="1" fontId="9" fillId="0" borderId="37" xfId="0" applyNumberFormat="1" applyFont="1" applyBorder="1" applyAlignment="1">
      <alignment horizontal="center" vertical="center"/>
    </xf>
    <xf numFmtId="1" fontId="9" fillId="0" borderId="40" xfId="0" applyNumberFormat="1" applyFont="1" applyBorder="1" applyAlignment="1">
      <alignment horizontal="center" vertical="center"/>
    </xf>
    <xf numFmtId="1" fontId="9" fillId="0" borderId="26" xfId="0" applyNumberFormat="1" applyFont="1" applyBorder="1" applyAlignment="1">
      <alignment horizontal="center" vertical="center"/>
    </xf>
    <xf numFmtId="0" fontId="9" fillId="0" borderId="38" xfId="0" applyFont="1" applyBorder="1" applyAlignment="1">
      <alignment horizontal="center" vertical="center"/>
    </xf>
    <xf numFmtId="0" fontId="10" fillId="0" borderId="38" xfId="0" applyFont="1" applyBorder="1" applyAlignment="1">
      <alignment horizontal="center" vertical="center" wrapText="1"/>
    </xf>
    <xf numFmtId="2" fontId="10" fillId="0" borderId="0" xfId="0" applyNumberFormat="1" applyFont="1" applyAlignment="1">
      <alignment horizontal="center" vertical="center" wrapText="1"/>
    </xf>
    <xf numFmtId="0" fontId="10" fillId="0" borderId="0" xfId="0" applyFont="1" applyAlignment="1">
      <alignment horizontal="center" vertical="center" wrapText="1"/>
    </xf>
    <xf numFmtId="1" fontId="10" fillId="0" borderId="5" xfId="0" applyNumberFormat="1" applyFont="1" applyBorder="1" applyAlignment="1">
      <alignment horizontal="center" vertical="center" wrapText="1"/>
    </xf>
    <xf numFmtId="0" fontId="9" fillId="0" borderId="39" xfId="0" applyFont="1" applyBorder="1" applyAlignment="1">
      <alignment horizontal="center" vertical="center"/>
    </xf>
    <xf numFmtId="0" fontId="10" fillId="0" borderId="3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3" fillId="0" borderId="1" xfId="0" applyFont="1" applyBorder="1" applyAlignment="1">
      <alignment horizontal="right" vertical="top" wrapText="1"/>
    </xf>
    <xf numFmtId="49" fontId="11" fillId="0" borderId="4" xfId="0" applyNumberFormat="1" applyFont="1" applyBorder="1" applyAlignment="1">
      <alignment horizontal="left" vertical="center" wrapText="1"/>
    </xf>
    <xf numFmtId="0" fontId="12" fillId="0" borderId="5" xfId="0" applyFont="1" applyBorder="1" applyAlignment="1">
      <alignment horizontal="left" vertical="center" wrapText="1"/>
    </xf>
    <xf numFmtId="0" fontId="6" fillId="0" borderId="4" xfId="0" applyFont="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9" fillId="0" borderId="1" xfId="0" applyFont="1" applyBorder="1" applyAlignment="1">
      <alignment horizontal="left" vertical="center" wrapText="1"/>
    </xf>
    <xf numFmtId="0" fontId="6" fillId="0" borderId="3"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0" xfId="0" applyFont="1" applyBorder="1" applyAlignment="1">
      <alignment horizontal="center" vertical="center"/>
    </xf>
    <xf numFmtId="0" fontId="6" fillId="0" borderId="4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6" fillId="0" borderId="1" xfId="0" applyFont="1" applyBorder="1" applyAlignment="1">
      <alignment horizontal="right" vertical="center"/>
    </xf>
    <xf numFmtId="0" fontId="6" fillId="0" borderId="6" xfId="0" applyFont="1" applyBorder="1" applyAlignment="1">
      <alignment horizontal="right" vertical="center"/>
    </xf>
    <xf numFmtId="0" fontId="6" fillId="0" borderId="25" xfId="0" applyFont="1" applyBorder="1" applyAlignment="1">
      <alignment horizontal="right" vertical="center"/>
    </xf>
    <xf numFmtId="0" fontId="6" fillId="0" borderId="32" xfId="0" applyFont="1" applyBorder="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7" xfId="0" applyFont="1" applyBorder="1" applyAlignment="1">
      <alignment horizontal="right" vertical="center"/>
    </xf>
    <xf numFmtId="0" fontId="6" fillId="0" borderId="31" xfId="0" applyFont="1" applyBorder="1" applyAlignment="1">
      <alignment horizontal="right" vertical="center"/>
    </xf>
    <xf numFmtId="0" fontId="6" fillId="0" borderId="2" xfId="0" applyFont="1" applyBorder="1" applyAlignment="1">
      <alignment horizontal="righ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164" fontId="6" fillId="0" borderId="1" xfId="0" applyNumberFormat="1" applyFont="1" applyBorder="1" applyAlignment="1">
      <alignment horizontal="right" vertical="center"/>
    </xf>
    <xf numFmtId="164" fontId="6" fillId="0" borderId="6" xfId="0" applyNumberFormat="1" applyFont="1" applyBorder="1" applyAlignment="1">
      <alignment horizontal="right" vertical="center"/>
    </xf>
    <xf numFmtId="164" fontId="6" fillId="0" borderId="27" xfId="0" applyNumberFormat="1" applyFont="1" applyBorder="1" applyAlignment="1">
      <alignment horizontal="right" vertical="center"/>
    </xf>
    <xf numFmtId="164" fontId="6" fillId="0" borderId="35" xfId="0" applyNumberFormat="1" applyFont="1" applyBorder="1" applyAlignment="1">
      <alignment horizontal="righ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21" xfId="0" applyFont="1" applyBorder="1" applyAlignment="1">
      <alignment horizontal="right" vertical="center"/>
    </xf>
    <xf numFmtId="0" fontId="3" fillId="0" borderId="22" xfId="0" applyFont="1" applyBorder="1" applyAlignment="1">
      <alignment horizontal="right" vertical="center"/>
    </xf>
    <xf numFmtId="0" fontId="3" fillId="0" borderId="1" xfId="0" applyFont="1" applyBorder="1" applyAlignment="1">
      <alignment horizontal="right" vertical="center"/>
    </xf>
    <xf numFmtId="0" fontId="6" fillId="0" borderId="6" xfId="0" applyFont="1" applyBorder="1" applyAlignment="1">
      <alignment horizontal="right"/>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right"/>
    </xf>
    <xf numFmtId="0" fontId="3" fillId="0" borderId="2" xfId="0" applyFont="1" applyBorder="1" applyAlignment="1">
      <alignment horizontal="right"/>
    </xf>
    <xf numFmtId="0" fontId="3" fillId="0" borderId="1" xfId="0" applyFont="1" applyBorder="1" applyAlignment="1">
      <alignment horizontal="center" vertical="center"/>
    </xf>
    <xf numFmtId="0" fontId="6" fillId="0" borderId="6"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m\AppData\Local\Microsoft\Windows\INetCache\Content.Outlook\RKTGZ3K3\Below%20Ground%20Rig%20Load%20Spreadsheet%2028.9.2020.xlsx" TargetMode="External"/><Relationship Id="rId1" Type="http://schemas.openxmlformats.org/officeDocument/2006/relationships/externalLinkPath" Target="file:///C:\Users\Sam\AppData\Local\Microsoft\Windows\INetCache\Content.Outlook\RKTGZ3K3\Below%20Ground%20Rig%20Load%20Spreadsheet%2028.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put Page"/>
      <sheetName val="Standing"/>
      <sheetName val="Travelling"/>
      <sheetName val="Handling"/>
      <sheetName val="Penetrating"/>
      <sheetName val="Extracting"/>
      <sheetName val="Other"/>
      <sheetName val="Summary"/>
    </sheetNames>
    <sheetDataSet>
      <sheetData sheetId="0"/>
      <sheetData sheetId="1">
        <row r="4">
          <cell r="C4" t="str">
            <v>Autoguide</v>
          </cell>
        </row>
        <row r="5">
          <cell r="D5" t="str">
            <v>CFA</v>
          </cell>
        </row>
        <row r="6">
          <cell r="B6" t="str">
            <v>Seb U</v>
          </cell>
          <cell r="C6">
            <v>45595.610470254629</v>
          </cell>
          <cell r="E6" t="str">
            <v>AS</v>
          </cell>
        </row>
        <row r="36">
          <cell r="C36">
            <v>2108</v>
          </cell>
          <cell r="D36">
            <v>1.4900000000000002</v>
          </cell>
          <cell r="E36">
            <v>30.8124252</v>
          </cell>
        </row>
        <row r="37">
          <cell r="C37">
            <v>7452</v>
          </cell>
          <cell r="D37">
            <v>-0.42618357487922698</v>
          </cell>
          <cell r="E37">
            <v>-31.155775200000001</v>
          </cell>
        </row>
        <row r="38">
          <cell r="C38">
            <v>1572</v>
          </cell>
          <cell r="D38">
            <v>2.02</v>
          </cell>
          <cell r="E38">
            <v>31.151066400000005</v>
          </cell>
        </row>
        <row r="39">
          <cell r="C39">
            <v>3105</v>
          </cell>
          <cell r="D39">
            <v>-2.4399999999999995</v>
          </cell>
          <cell r="E39">
            <v>-74.322521999999992</v>
          </cell>
        </row>
        <row r="40">
          <cell r="C40">
            <v>0</v>
          </cell>
          <cell r="D40">
            <v>0</v>
          </cell>
          <cell r="E40">
            <v>0</v>
          </cell>
        </row>
        <row r="41">
          <cell r="C41">
            <v>14237</v>
          </cell>
          <cell r="D41">
            <v>-0.31156563882840477</v>
          </cell>
          <cell r="E41">
            <v>-43.514805599999988</v>
          </cell>
        </row>
        <row r="43">
          <cell r="C43">
            <v>2.391</v>
          </cell>
        </row>
        <row r="44">
          <cell r="C44">
            <v>0.6</v>
          </cell>
        </row>
        <row r="45">
          <cell r="C45">
            <v>1.8</v>
          </cell>
        </row>
        <row r="47">
          <cell r="C47">
            <v>0.3</v>
          </cell>
        </row>
        <row r="48">
          <cell r="C48">
            <v>100</v>
          </cell>
          <cell r="E48" t="str">
            <v>Kindey Shaped mast Foot</v>
          </cell>
        </row>
        <row r="49">
          <cell r="C49">
            <v>1.5</v>
          </cell>
        </row>
        <row r="51">
          <cell r="C51">
            <v>0</v>
          </cell>
        </row>
        <row r="52">
          <cell r="C52">
            <v>0</v>
          </cell>
        </row>
        <row r="53">
          <cell r="C53">
            <v>0</v>
          </cell>
        </row>
        <row r="55">
          <cell r="C55">
            <v>100</v>
          </cell>
        </row>
        <row r="56">
          <cell r="C56">
            <v>100</v>
          </cell>
        </row>
        <row r="57">
          <cell r="C57">
            <v>0</v>
          </cell>
          <cell r="E57">
            <v>0</v>
          </cell>
        </row>
        <row r="59">
          <cell r="D59" t="str">
            <v>The data included on this sheet are the result of the machine’s configuration as showed on the next image. The feed and retract are disactives and without rods weight in Rod Charger.
The articulations of this machine allow various configurations, which are decided depending on the different working conditions. It would be almost impossible to illustrate all the machine’s positions on this sheet, which it seems conceived for bored piles or CFA rigs;  for this reason you let the operator the proper use of this spreadsheet for the specific study of the case. We are at your disposal to provide other informations.</v>
          </cell>
        </row>
      </sheetData>
      <sheetData sheetId="2">
        <row r="16">
          <cell r="P16">
            <v>1.7678687223431906</v>
          </cell>
          <cell r="Q16">
            <v>65.834908174480432</v>
          </cell>
        </row>
        <row r="17">
          <cell r="H17" t="str">
            <v/>
          </cell>
        </row>
        <row r="18">
          <cell r="Q18">
            <v>1</v>
          </cell>
        </row>
        <row r="20">
          <cell r="B20" t="str">
            <v>AuxiIiary Line Force OK</v>
          </cell>
        </row>
        <row r="21">
          <cell r="B21" t="str">
            <v>Extraction Force OK</v>
          </cell>
        </row>
        <row r="22">
          <cell r="B22" t="str">
            <v>Penetration Force OK</v>
          </cell>
        </row>
        <row r="23">
          <cell r="B23" t="str">
            <v>Front Foot Pad Force OK</v>
          </cell>
        </row>
        <row r="24">
          <cell r="B24" t="str">
            <v>Rear Foot Pad Force OK</v>
          </cell>
        </row>
      </sheetData>
      <sheetData sheetId="3">
        <row r="16">
          <cell r="P16">
            <v>1.7678687223431906</v>
          </cell>
          <cell r="Q16">
            <v>65.834908174480432</v>
          </cell>
        </row>
        <row r="17">
          <cell r="H17" t="str">
            <v/>
          </cell>
        </row>
        <row r="18">
          <cell r="Q18">
            <v>1</v>
          </cell>
        </row>
        <row r="20">
          <cell r="B20" t="str">
            <v>AuxiIiary Line Force OK</v>
          </cell>
        </row>
        <row r="21">
          <cell r="B21" t="str">
            <v>Extraction Force OK</v>
          </cell>
        </row>
        <row r="22">
          <cell r="B22" t="str">
            <v>Penetration Force OK</v>
          </cell>
        </row>
        <row r="23">
          <cell r="B23" t="str">
            <v>Front Foot Pad Force OK</v>
          </cell>
        </row>
        <row r="24">
          <cell r="B24" t="str">
            <v>Rear Foot Pad Force OK</v>
          </cell>
        </row>
      </sheetData>
      <sheetData sheetId="4">
        <row r="16">
          <cell r="P16">
            <v>1.7678687223431906</v>
          </cell>
          <cell r="Q16">
            <v>65.834908174480432</v>
          </cell>
        </row>
        <row r="17">
          <cell r="H17" t="str">
            <v/>
          </cell>
        </row>
        <row r="18">
          <cell r="Q18">
            <v>1</v>
          </cell>
        </row>
        <row r="20">
          <cell r="B20" t="str">
            <v>AuxiIiary Line Force OK</v>
          </cell>
        </row>
        <row r="21">
          <cell r="B21" t="str">
            <v>Extraction Force OK</v>
          </cell>
        </row>
        <row r="22">
          <cell r="B22" t="str">
            <v>Penetration Force OK</v>
          </cell>
        </row>
        <row r="23">
          <cell r="B23" t="str">
            <v>Front Foot Pad Force OK</v>
          </cell>
        </row>
        <row r="24">
          <cell r="B24" t="str">
            <v>Rear Foot Pad Force OK</v>
          </cell>
        </row>
      </sheetData>
      <sheetData sheetId="5">
        <row r="16">
          <cell r="P16">
            <v>2.3909999999999987</v>
          </cell>
          <cell r="Q16">
            <v>115.58977221680075</v>
          </cell>
        </row>
        <row r="17">
          <cell r="H17" t="str">
            <v/>
          </cell>
        </row>
        <row r="18">
          <cell r="Q18">
            <v>1</v>
          </cell>
        </row>
        <row r="20">
          <cell r="B20" t="str">
            <v>AuxiIiary Line Force OK</v>
          </cell>
        </row>
        <row r="21">
          <cell r="B21" t="str">
            <v>Extraction Force OK</v>
          </cell>
        </row>
        <row r="22">
          <cell r="B22" t="str">
            <v>Penetration Force OK</v>
          </cell>
        </row>
        <row r="23">
          <cell r="B23" t="str">
            <v>Front Foot Pad Force OK</v>
          </cell>
        </row>
        <row r="24">
          <cell r="B24" t="str">
            <v>Rear Foot Pad Force OK</v>
          </cell>
        </row>
      </sheetData>
      <sheetData sheetId="6">
        <row r="16">
          <cell r="P16">
            <v>1.6357084450932957</v>
          </cell>
          <cell r="Q16">
            <v>134.69835343834305</v>
          </cell>
        </row>
        <row r="17">
          <cell r="H17" t="str">
            <v/>
          </cell>
        </row>
        <row r="18">
          <cell r="Q18">
            <v>1</v>
          </cell>
        </row>
        <row r="20">
          <cell r="B20" t="str">
            <v>AuxiIiary Line Force OK</v>
          </cell>
        </row>
        <row r="21">
          <cell r="B21" t="str">
            <v>Extraction Force OK</v>
          </cell>
        </row>
        <row r="22">
          <cell r="B22" t="str">
            <v>Penetration Force OK</v>
          </cell>
        </row>
        <row r="23">
          <cell r="B23" t="str">
            <v>Front Foot Pad Force OK</v>
          </cell>
        </row>
        <row r="24">
          <cell r="B24" t="str">
            <v>Rear Foot Pad Force OK</v>
          </cell>
        </row>
      </sheetData>
      <sheetData sheetId="7">
        <row r="16">
          <cell r="B16">
            <v>0</v>
          </cell>
          <cell r="P16">
            <v>1.7678687223431906</v>
          </cell>
          <cell r="Q16">
            <v>65.834908174480432</v>
          </cell>
        </row>
        <row r="17">
          <cell r="H17" t="str">
            <v/>
          </cell>
        </row>
        <row r="18">
          <cell r="Q18">
            <v>1</v>
          </cell>
        </row>
        <row r="20">
          <cell r="B20" t="str">
            <v>AuxiIiary Line Force OK</v>
          </cell>
        </row>
        <row r="21">
          <cell r="B21" t="str">
            <v>Extraction Force OK</v>
          </cell>
        </row>
        <row r="22">
          <cell r="B22" t="str">
            <v>Penetration Force OK</v>
          </cell>
        </row>
        <row r="23">
          <cell r="B23" t="str">
            <v>Front Foot Pad Force OK</v>
          </cell>
        </row>
        <row r="24">
          <cell r="B24" t="str">
            <v>Rear Foot Pad Force OK</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8BA88-7F45-427F-9F86-24145823E780}">
  <dimension ref="A1:E50"/>
  <sheetViews>
    <sheetView tabSelected="1" workbookViewId="0">
      <selection activeCell="C17" sqref="C17"/>
    </sheetView>
  </sheetViews>
  <sheetFormatPr defaultRowHeight="15" x14ac:dyDescent="0.25"/>
  <cols>
    <col min="1" max="1" width="17.5703125" bestFit="1" customWidth="1"/>
    <col min="2" max="2" width="44.42578125" bestFit="1" customWidth="1"/>
    <col min="3" max="3" width="19.85546875" bestFit="1" customWidth="1"/>
    <col min="4" max="4" width="40" bestFit="1" customWidth="1"/>
    <col min="5" max="5" width="27.7109375" bestFit="1" customWidth="1"/>
  </cols>
  <sheetData>
    <row r="1" spans="1:5" ht="18.75" thickBot="1" x14ac:dyDescent="0.3">
      <c r="A1" s="114" t="s">
        <v>0</v>
      </c>
      <c r="B1" s="115"/>
      <c r="C1" s="115"/>
      <c r="D1" s="115"/>
      <c r="E1" s="116"/>
    </row>
    <row r="2" spans="1:5" ht="16.5" thickBot="1" x14ac:dyDescent="0.3">
      <c r="A2" s="117" t="s">
        <v>1</v>
      </c>
      <c r="B2" s="118"/>
      <c r="C2" s="2" t="str">
        <f>'[1]Input Page'!C4</f>
        <v>Autoguide</v>
      </c>
      <c r="D2" s="1" t="s">
        <v>2</v>
      </c>
      <c r="E2" s="2">
        <f>'[1]Input Page'!E4</f>
        <v>0</v>
      </c>
    </row>
    <row r="3" spans="1:5" ht="16.5" thickBot="1" x14ac:dyDescent="0.3">
      <c r="A3" s="3"/>
      <c r="B3" s="4"/>
      <c r="C3" s="1" t="s">
        <v>3</v>
      </c>
      <c r="D3" s="5" t="str">
        <f>'[1]Input Page'!D5</f>
        <v>CFA</v>
      </c>
      <c r="E3" s="6"/>
    </row>
    <row r="4" spans="1:5" ht="16.5" thickBot="1" x14ac:dyDescent="0.3">
      <c r="A4" s="7" t="s">
        <v>4</v>
      </c>
      <c r="B4" s="8" t="str">
        <f>'[1]Input Page'!B6</f>
        <v>Seb U</v>
      </c>
      <c r="C4" s="9">
        <f ca="1">'[1]Input Page'!C6</f>
        <v>45595.610470254629</v>
      </c>
      <c r="D4" s="10" t="s">
        <v>5</v>
      </c>
      <c r="E4" s="8" t="str">
        <f>'[1]Input Page'!E6</f>
        <v>AS</v>
      </c>
    </row>
    <row r="5" spans="1:5" ht="16.5" thickBot="1" x14ac:dyDescent="0.3">
      <c r="A5" s="119" t="s">
        <v>6</v>
      </c>
      <c r="B5" s="120"/>
      <c r="C5" s="11" t="s">
        <v>7</v>
      </c>
      <c r="D5" s="11" t="s">
        <v>8</v>
      </c>
      <c r="E5" s="12" t="s">
        <v>9</v>
      </c>
    </row>
    <row r="6" spans="1:5" ht="15.75" x14ac:dyDescent="0.25">
      <c r="A6" s="121" t="s">
        <v>10</v>
      </c>
      <c r="B6" s="122"/>
      <c r="C6" s="13">
        <f>'[1]Input Page'!C36</f>
        <v>2108</v>
      </c>
      <c r="D6" s="14">
        <f>'[1]Input Page'!D36</f>
        <v>1.4900000000000002</v>
      </c>
      <c r="E6" s="15">
        <f>'[1]Input Page'!E36</f>
        <v>30.8124252</v>
      </c>
    </row>
    <row r="7" spans="1:5" ht="15.75" x14ac:dyDescent="0.25">
      <c r="A7" s="123" t="s">
        <v>11</v>
      </c>
      <c r="B7" s="124"/>
      <c r="C7" s="16">
        <f>'[1]Input Page'!C37</f>
        <v>7452</v>
      </c>
      <c r="D7" s="17">
        <f>'[1]Input Page'!D37</f>
        <v>-0.42618357487922698</v>
      </c>
      <c r="E7" s="18">
        <f>'[1]Input Page'!E37</f>
        <v>-31.155775200000001</v>
      </c>
    </row>
    <row r="8" spans="1:5" ht="15.75" x14ac:dyDescent="0.25">
      <c r="A8" s="123" t="s">
        <v>12</v>
      </c>
      <c r="B8" s="124"/>
      <c r="C8" s="16">
        <f>'[1]Input Page'!C38</f>
        <v>1572</v>
      </c>
      <c r="D8" s="17">
        <f>'[1]Input Page'!D38</f>
        <v>2.02</v>
      </c>
      <c r="E8" s="18">
        <f>'[1]Input Page'!E38</f>
        <v>31.151066400000005</v>
      </c>
    </row>
    <row r="9" spans="1:5" ht="15.75" x14ac:dyDescent="0.25">
      <c r="A9" s="108" t="s">
        <v>13</v>
      </c>
      <c r="B9" s="109"/>
      <c r="C9" s="19">
        <f>'[1]Input Page'!C39</f>
        <v>3105</v>
      </c>
      <c r="D9" s="20">
        <f>'[1]Input Page'!D39</f>
        <v>-2.4399999999999995</v>
      </c>
      <c r="E9" s="21">
        <f>'[1]Input Page'!E39</f>
        <v>-74.322521999999992</v>
      </c>
    </row>
    <row r="10" spans="1:5" ht="16.5" thickBot="1" x14ac:dyDescent="0.3">
      <c r="A10" s="110" t="s">
        <v>14</v>
      </c>
      <c r="B10" s="111"/>
      <c r="C10" s="22">
        <f>'[1]Input Page'!C40</f>
        <v>0</v>
      </c>
      <c r="D10" s="23">
        <f>'[1]Input Page'!D40</f>
        <v>0</v>
      </c>
      <c r="E10" s="24">
        <f>'[1]Input Page'!E40</f>
        <v>0</v>
      </c>
    </row>
    <row r="11" spans="1:5" ht="16.5" thickBot="1" x14ac:dyDescent="0.3">
      <c r="A11" s="112" t="s">
        <v>15</v>
      </c>
      <c r="B11" s="113"/>
      <c r="C11" s="11">
        <f>'[1]Input Page'!C41</f>
        <v>14237</v>
      </c>
      <c r="D11" s="25">
        <f>'[1]Input Page'!D41</f>
        <v>-0.31156563882840477</v>
      </c>
      <c r="E11" s="26">
        <f>'[1]Input Page'!E41</f>
        <v>-43.514805599999988</v>
      </c>
    </row>
    <row r="12" spans="1:5" ht="15.75" thickBot="1" x14ac:dyDescent="0.3">
      <c r="A12" s="95" t="s">
        <v>16</v>
      </c>
      <c r="B12" s="96"/>
      <c r="C12" s="96"/>
      <c r="D12" s="96"/>
      <c r="E12" s="97"/>
    </row>
    <row r="13" spans="1:5" ht="16.5" thickBot="1" x14ac:dyDescent="0.3">
      <c r="A13" s="91" t="s">
        <v>17</v>
      </c>
      <c r="B13" s="92"/>
      <c r="C13" s="27">
        <f>'[1]Input Page'!C43</f>
        <v>2.391</v>
      </c>
      <c r="D13" s="30"/>
      <c r="E13" s="31"/>
    </row>
    <row r="14" spans="1:5" ht="15.75" thickBot="1" x14ac:dyDescent="0.3">
      <c r="A14" s="91" t="s">
        <v>18</v>
      </c>
      <c r="B14" s="92"/>
      <c r="C14" s="27">
        <f>'[1]Input Page'!C44</f>
        <v>0.6</v>
      </c>
      <c r="D14" s="32"/>
      <c r="E14" s="33"/>
    </row>
    <row r="15" spans="1:5" ht="15.75" thickBot="1" x14ac:dyDescent="0.3">
      <c r="A15" s="28"/>
      <c r="B15" s="29" t="s">
        <v>19</v>
      </c>
      <c r="C15" s="27">
        <f>'[1]Input Page'!C45</f>
        <v>1.8</v>
      </c>
      <c r="D15" s="34"/>
      <c r="E15" s="35"/>
    </row>
    <row r="16" spans="1:5" ht="15.75" thickBot="1" x14ac:dyDescent="0.3">
      <c r="A16" s="101" t="s">
        <v>20</v>
      </c>
      <c r="B16" s="102"/>
      <c r="C16" s="102"/>
      <c r="D16" s="102"/>
      <c r="E16" s="103"/>
    </row>
    <row r="17" spans="1:5" ht="18.75" thickBot="1" x14ac:dyDescent="0.3">
      <c r="A17" s="104" t="s">
        <v>21</v>
      </c>
      <c r="B17" s="105"/>
      <c r="C17" s="36">
        <f>'[1]Input Page'!C47</f>
        <v>0.3</v>
      </c>
      <c r="D17" s="37" t="s">
        <v>22</v>
      </c>
      <c r="E17" s="38">
        <f>'[1]Input Page'!E47</f>
        <v>0</v>
      </c>
    </row>
    <row r="18" spans="1:5" ht="15.75" thickBot="1" x14ac:dyDescent="0.3">
      <c r="A18" s="91" t="s">
        <v>23</v>
      </c>
      <c r="B18" s="92"/>
      <c r="C18" s="36">
        <f>'[1]Input Page'!C48</f>
        <v>100</v>
      </c>
      <c r="D18" s="39" t="s">
        <v>24</v>
      </c>
      <c r="E18" s="40" t="str">
        <f>'[1]Input Page'!E48</f>
        <v>Kindey Shaped mast Foot</v>
      </c>
    </row>
    <row r="19" spans="1:5" ht="15.75" thickBot="1" x14ac:dyDescent="0.3">
      <c r="A19" s="93" t="s">
        <v>25</v>
      </c>
      <c r="B19" s="94"/>
      <c r="C19" s="42">
        <f>'[1]Input Page'!C49</f>
        <v>1.5</v>
      </c>
      <c r="D19" s="43"/>
      <c r="E19" s="44"/>
    </row>
    <row r="20" spans="1:5" ht="15.75" thickBot="1" x14ac:dyDescent="0.3">
      <c r="A20" s="95" t="s">
        <v>26</v>
      </c>
      <c r="B20" s="96"/>
      <c r="C20" s="96"/>
      <c r="D20" s="96"/>
      <c r="E20" s="97"/>
    </row>
    <row r="21" spans="1:5" ht="18.75" thickBot="1" x14ac:dyDescent="0.3">
      <c r="A21" s="106" t="s">
        <v>21</v>
      </c>
      <c r="B21" s="107"/>
      <c r="C21" s="45">
        <f>'[1]Input Page'!C51</f>
        <v>0</v>
      </c>
      <c r="D21" s="39" t="s">
        <v>22</v>
      </c>
      <c r="E21" s="46">
        <f>'[1]Input Page'!E51</f>
        <v>0</v>
      </c>
    </row>
    <row r="22" spans="1:5" ht="15.75" thickBot="1" x14ac:dyDescent="0.3">
      <c r="A22" s="91" t="s">
        <v>23</v>
      </c>
      <c r="B22" s="92"/>
      <c r="C22" s="36">
        <f>'[1]Input Page'!C52</f>
        <v>0</v>
      </c>
      <c r="D22" s="39" t="s">
        <v>24</v>
      </c>
      <c r="E22" s="40">
        <f>'[1]Input Page'!E52</f>
        <v>0</v>
      </c>
    </row>
    <row r="23" spans="1:5" ht="16.5" thickBot="1" x14ac:dyDescent="0.3">
      <c r="A23" s="93" t="s">
        <v>25</v>
      </c>
      <c r="B23" s="94"/>
      <c r="C23" s="42">
        <f>'[1]Input Page'!C53</f>
        <v>0</v>
      </c>
      <c r="D23" s="47"/>
      <c r="E23" s="44"/>
    </row>
    <row r="24" spans="1:5" ht="15.75" thickBot="1" x14ac:dyDescent="0.3">
      <c r="A24" s="95" t="s">
        <v>27</v>
      </c>
      <c r="B24" s="96"/>
      <c r="C24" s="96"/>
      <c r="D24" s="96"/>
      <c r="E24" s="97"/>
    </row>
    <row r="25" spans="1:5" ht="15.75" thickBot="1" x14ac:dyDescent="0.3">
      <c r="A25" s="98" t="s">
        <v>28</v>
      </c>
      <c r="B25" s="99"/>
      <c r="C25" s="45">
        <f>'[1]Input Page'!C55</f>
        <v>100</v>
      </c>
      <c r="D25" s="41"/>
      <c r="E25" s="48"/>
    </row>
    <row r="26" spans="1:5" ht="15.75" thickBot="1" x14ac:dyDescent="0.3">
      <c r="A26" s="91" t="s">
        <v>29</v>
      </c>
      <c r="B26" s="100"/>
      <c r="C26" s="36">
        <f>'[1]Input Page'!C56</f>
        <v>100</v>
      </c>
      <c r="D26" s="32"/>
      <c r="E26" s="33"/>
    </row>
    <row r="27" spans="1:5" ht="75.75" thickBot="1" x14ac:dyDescent="0.3">
      <c r="A27" s="91" t="s">
        <v>30</v>
      </c>
      <c r="B27" s="100"/>
      <c r="C27" s="36">
        <f>'[1]Input Page'!C57</f>
        <v>0</v>
      </c>
      <c r="D27" s="49" t="s">
        <v>31</v>
      </c>
      <c r="E27" s="50">
        <f>'[1]Input Page'!E57</f>
        <v>0</v>
      </c>
    </row>
    <row r="28" spans="1:5" ht="16.5" thickBot="1" x14ac:dyDescent="0.3">
      <c r="A28" s="82" t="s">
        <v>32</v>
      </c>
      <c r="B28" s="83"/>
      <c r="C28" s="83"/>
      <c r="D28" s="83"/>
      <c r="E28" s="84"/>
    </row>
    <row r="29" spans="1:5" ht="63" x14ac:dyDescent="0.25">
      <c r="A29" s="51" t="s">
        <v>33</v>
      </c>
      <c r="B29" s="52" t="s">
        <v>34</v>
      </c>
      <c r="C29" s="51" t="s">
        <v>35</v>
      </c>
      <c r="D29" s="51" t="s">
        <v>36</v>
      </c>
      <c r="E29" s="51" t="s">
        <v>37</v>
      </c>
    </row>
    <row r="30" spans="1:5" ht="15.75" x14ac:dyDescent="0.25">
      <c r="A30" s="53" t="s">
        <v>38</v>
      </c>
      <c r="B30" s="54">
        <f>[1]Standing!Q18</f>
        <v>1</v>
      </c>
      <c r="C30" s="55">
        <f>[1]Standing!P16</f>
        <v>1.7678687223431906</v>
      </c>
      <c r="D30" s="53">
        <f t="shared" ref="D30:D35" si="0">$C$14</f>
        <v>0.6</v>
      </c>
      <c r="E30" s="54">
        <f>[1]Standing!Q16</f>
        <v>65.834908174480432</v>
      </c>
    </row>
    <row r="31" spans="1:5" ht="15.75" x14ac:dyDescent="0.25">
      <c r="A31" s="53" t="s">
        <v>39</v>
      </c>
      <c r="B31" s="54">
        <f>[1]Travelling!Q18</f>
        <v>1</v>
      </c>
      <c r="C31" s="55">
        <f>[1]Travelling!P16</f>
        <v>1.7678687223431906</v>
      </c>
      <c r="D31" s="53">
        <f t="shared" si="0"/>
        <v>0.6</v>
      </c>
      <c r="E31" s="54">
        <f>[1]Travelling!Q16</f>
        <v>65.834908174480432</v>
      </c>
    </row>
    <row r="32" spans="1:5" ht="15.75" x14ac:dyDescent="0.25">
      <c r="A32" s="53" t="s">
        <v>40</v>
      </c>
      <c r="B32" s="54">
        <f>[1]Handling!Q18</f>
        <v>1</v>
      </c>
      <c r="C32" s="55">
        <f>[1]Handling!P16</f>
        <v>1.7678687223431906</v>
      </c>
      <c r="D32" s="53">
        <f t="shared" si="0"/>
        <v>0.6</v>
      </c>
      <c r="E32" s="54">
        <f>[1]Handling!Q16</f>
        <v>65.834908174480432</v>
      </c>
    </row>
    <row r="33" spans="1:5" ht="15.75" x14ac:dyDescent="0.25">
      <c r="A33" s="53" t="s">
        <v>41</v>
      </c>
      <c r="B33" s="54">
        <f>[1]Penetrating!Q18</f>
        <v>1</v>
      </c>
      <c r="C33" s="55">
        <f>[1]Penetrating!P16</f>
        <v>2.3909999999999987</v>
      </c>
      <c r="D33" s="53">
        <f t="shared" si="0"/>
        <v>0.6</v>
      </c>
      <c r="E33" s="54">
        <f>[1]Penetrating!Q16</f>
        <v>115.58977221680075</v>
      </c>
    </row>
    <row r="34" spans="1:5" ht="15.75" x14ac:dyDescent="0.25">
      <c r="A34" s="53" t="s">
        <v>42</v>
      </c>
      <c r="B34" s="54">
        <f>[1]Extracting!Q18</f>
        <v>1</v>
      </c>
      <c r="C34" s="55">
        <f>[1]Extracting!P16</f>
        <v>1.6357084450932957</v>
      </c>
      <c r="D34" s="53">
        <f t="shared" si="0"/>
        <v>0.6</v>
      </c>
      <c r="E34" s="54">
        <f>[1]Extracting!Q16</f>
        <v>134.69835343834305</v>
      </c>
    </row>
    <row r="35" spans="1:5" ht="16.5" thickBot="1" x14ac:dyDescent="0.3">
      <c r="A35" s="56" t="s">
        <v>43</v>
      </c>
      <c r="B35" s="56" t="str">
        <f>IF([1]Other!B16=0,"NOT USED",[1]Other!Q18)</f>
        <v>NOT USED</v>
      </c>
      <c r="C35" s="57" t="str">
        <f>IF([1]Other!B16=0,"N/A",[1]Other!P16)</f>
        <v>N/A</v>
      </c>
      <c r="D35" s="56">
        <f t="shared" si="0"/>
        <v>0.6</v>
      </c>
      <c r="E35" s="58" t="str">
        <f>IF([1]Other!B16=0,"N/A",[1]Other!Q16)</f>
        <v>N/A</v>
      </c>
    </row>
    <row r="36" spans="1:5" ht="15.75" x14ac:dyDescent="0.25">
      <c r="A36" s="59" t="s">
        <v>33</v>
      </c>
      <c r="B36" s="60" t="s">
        <v>44</v>
      </c>
      <c r="C36" s="61"/>
      <c r="D36" s="61" t="s">
        <v>45</v>
      </c>
      <c r="E36" s="62"/>
    </row>
    <row r="37" spans="1:5" ht="25.5" x14ac:dyDescent="0.25">
      <c r="A37" s="63" t="s">
        <v>38</v>
      </c>
      <c r="B37" s="64" t="str">
        <f>IF([1]Standing!H17="","None",[1]Standing!H17)</f>
        <v>None</v>
      </c>
      <c r="C37" s="65" t="str">
        <f>[1]Standing!B20</f>
        <v>AuxiIiary Line Force OK</v>
      </c>
      <c r="D37" s="66" t="str">
        <f>[1]Standing!B21</f>
        <v>Extraction Force OK</v>
      </c>
      <c r="E37" s="67" t="str">
        <f>[1]Standing!B22</f>
        <v>Penetration Force OK</v>
      </c>
    </row>
    <row r="38" spans="1:5" ht="25.5" x14ac:dyDescent="0.25">
      <c r="A38" s="63" t="s">
        <v>39</v>
      </c>
      <c r="B38" s="64" t="str">
        <f>IF([1]Travelling!H17="","None",[1]Travelling!H17)</f>
        <v>None</v>
      </c>
      <c r="C38" s="65" t="str">
        <f>[1]Travelling!B20</f>
        <v>AuxiIiary Line Force OK</v>
      </c>
      <c r="D38" s="66" t="str">
        <f>[1]Travelling!B21</f>
        <v>Extraction Force OK</v>
      </c>
      <c r="E38" s="67" t="str">
        <f>[1]Travelling!B22</f>
        <v>Penetration Force OK</v>
      </c>
    </row>
    <row r="39" spans="1:5" ht="25.5" x14ac:dyDescent="0.25">
      <c r="A39" s="63" t="s">
        <v>40</v>
      </c>
      <c r="B39" s="64" t="str">
        <f>IF([1]Handling!H17="","None",[1]Handling!H17)</f>
        <v>None</v>
      </c>
      <c r="C39" s="65" t="str">
        <f>[1]Handling!B20</f>
        <v>AuxiIiary Line Force OK</v>
      </c>
      <c r="D39" s="66" t="str">
        <f>[1]Handling!B21</f>
        <v>Extraction Force OK</v>
      </c>
      <c r="E39" s="67" t="str">
        <f>[1]Handling!B22</f>
        <v>Penetration Force OK</v>
      </c>
    </row>
    <row r="40" spans="1:5" ht="25.5" x14ac:dyDescent="0.25">
      <c r="A40" s="63" t="s">
        <v>41</v>
      </c>
      <c r="B40" s="64" t="str">
        <f>IF([1]Penetrating!H17="","None",[1]Penetrating!H17)</f>
        <v>None</v>
      </c>
      <c r="C40" s="65" t="str">
        <f>[1]Penetrating!B20</f>
        <v>AuxiIiary Line Force OK</v>
      </c>
      <c r="D40" s="66" t="str">
        <f>[1]Penetrating!B21</f>
        <v>Extraction Force OK</v>
      </c>
      <c r="E40" s="67" t="str">
        <f>[1]Penetrating!B22</f>
        <v>Penetration Force OK</v>
      </c>
    </row>
    <row r="41" spans="1:5" ht="25.5" x14ac:dyDescent="0.25">
      <c r="A41" s="63" t="s">
        <v>42</v>
      </c>
      <c r="B41" s="64" t="str">
        <f>IF([1]Extracting!H17="","None",[1]Extracting!H17)</f>
        <v>None</v>
      </c>
      <c r="C41" s="65" t="str">
        <f>[1]Extracting!B20</f>
        <v>AuxiIiary Line Force OK</v>
      </c>
      <c r="D41" s="66" t="str">
        <f>[1]Extracting!B21</f>
        <v>Extraction Force OK</v>
      </c>
      <c r="E41" s="67" t="str">
        <f>[1]Extracting!B22</f>
        <v>Penetration Force OK</v>
      </c>
    </row>
    <row r="42" spans="1:5" ht="26.25" thickBot="1" x14ac:dyDescent="0.3">
      <c r="A42" s="68" t="s">
        <v>43</v>
      </c>
      <c r="B42" s="69" t="str">
        <f>IF([1]Other!H17="","None",[1]Other!H17)</f>
        <v>None</v>
      </c>
      <c r="C42" s="70" t="str">
        <f>[1]Other!B20</f>
        <v>AuxiIiary Line Force OK</v>
      </c>
      <c r="D42" s="70" t="str">
        <f>[1]Other!B21</f>
        <v>Extraction Force OK</v>
      </c>
      <c r="E42" s="71" t="str">
        <f>[1]Other!B22</f>
        <v>Penetration Force OK</v>
      </c>
    </row>
    <row r="43" spans="1:5" ht="15.75" x14ac:dyDescent="0.25">
      <c r="A43" s="59" t="s">
        <v>33</v>
      </c>
      <c r="B43" s="85" t="s">
        <v>46</v>
      </c>
      <c r="C43" s="86"/>
      <c r="D43" s="87" t="s">
        <v>47</v>
      </c>
      <c r="E43" s="88"/>
    </row>
    <row r="44" spans="1:5" ht="25.5" x14ac:dyDescent="0.25">
      <c r="A44" s="63" t="s">
        <v>38</v>
      </c>
      <c r="B44" s="66" t="str">
        <f>[1]Standing!B23</f>
        <v>Front Foot Pad Force OK</v>
      </c>
      <c r="C44" s="66" t="str">
        <f>[1]Standing!B24</f>
        <v>Rear Foot Pad Force OK</v>
      </c>
      <c r="D44" s="89" t="s">
        <v>48</v>
      </c>
      <c r="E44" s="90"/>
    </row>
    <row r="45" spans="1:5" ht="25.5" x14ac:dyDescent="0.25">
      <c r="A45" s="63" t="s">
        <v>39</v>
      </c>
      <c r="B45" s="66" t="str">
        <f>[1]Travelling!B23</f>
        <v>Front Foot Pad Force OK</v>
      </c>
      <c r="C45" s="66" t="str">
        <f>[1]Travelling!B24</f>
        <v>Rear Foot Pad Force OK</v>
      </c>
      <c r="D45" s="89" t="s">
        <v>49</v>
      </c>
      <c r="E45" s="90"/>
    </row>
    <row r="46" spans="1:5" ht="25.5" x14ac:dyDescent="0.25">
      <c r="A46" s="63" t="s">
        <v>40</v>
      </c>
      <c r="B46" s="66" t="str">
        <f>[1]Handling!B23</f>
        <v>Front Foot Pad Force OK</v>
      </c>
      <c r="C46" s="66" t="str">
        <f>[1]Handling!B24</f>
        <v>Rear Foot Pad Force OK</v>
      </c>
      <c r="D46" s="89" t="s">
        <v>50</v>
      </c>
      <c r="E46" s="90"/>
    </row>
    <row r="47" spans="1:5" ht="25.5" x14ac:dyDescent="0.25">
      <c r="A47" s="63" t="s">
        <v>41</v>
      </c>
      <c r="B47" s="66" t="str">
        <f>[1]Penetrating!B23</f>
        <v>Front Foot Pad Force OK</v>
      </c>
      <c r="C47" s="66" t="str">
        <f>[1]Penetrating!B24</f>
        <v>Rear Foot Pad Force OK</v>
      </c>
      <c r="D47" s="73" t="s">
        <v>51</v>
      </c>
      <c r="E47" s="74"/>
    </row>
    <row r="48" spans="1:5" ht="25.5" x14ac:dyDescent="0.25">
      <c r="A48" s="63" t="s">
        <v>42</v>
      </c>
      <c r="B48" s="66" t="str">
        <f>[1]Extracting!B23</f>
        <v>Front Foot Pad Force OK</v>
      </c>
      <c r="C48" s="66" t="str">
        <f>[1]Extracting!B24</f>
        <v>Rear Foot Pad Force OK</v>
      </c>
      <c r="D48" s="75" t="str">
        <f>'[1]Input Page'!D59:E59</f>
        <v>The data included on this sheet are the result of the machine’s configuration as showed on the next image. The feed and retract are disactives and without rods weight in Rod Charger.
The articulations of this machine allow various configurations, which are decided depending on the different working conditions. It would be almost impossible to illustrate all the machine’s positions on this sheet, which it seems conceived for bored piles or CFA rigs;  for this reason you let the operator the proper use of this spreadsheet for the specific study of the case. We are at your disposal to provide other informations.</v>
      </c>
      <c r="E48" s="76"/>
    </row>
    <row r="49" spans="1:5" ht="26.25" thickBot="1" x14ac:dyDescent="0.3">
      <c r="A49" s="68" t="s">
        <v>43</v>
      </c>
      <c r="B49" s="70" t="str">
        <f>[1]Other!B23</f>
        <v>Front Foot Pad Force OK</v>
      </c>
      <c r="C49" s="70" t="str">
        <f>[1]Other!B24</f>
        <v>Rear Foot Pad Force OK</v>
      </c>
      <c r="D49" s="77"/>
      <c r="E49" s="76"/>
    </row>
    <row r="50" spans="1:5" ht="101.25" customHeight="1" thickBot="1" x14ac:dyDescent="0.3">
      <c r="A50" s="80"/>
      <c r="B50" s="81"/>
      <c r="C50" s="72"/>
      <c r="D50" s="78"/>
      <c r="E50" s="79"/>
    </row>
  </sheetData>
  <mergeCells count="33">
    <mergeCell ref="A14:B14"/>
    <mergeCell ref="A1:E1"/>
    <mergeCell ref="A2:B2"/>
    <mergeCell ref="A5:B5"/>
    <mergeCell ref="A6:B6"/>
    <mergeCell ref="A7:B7"/>
    <mergeCell ref="A8:B8"/>
    <mergeCell ref="A9:B9"/>
    <mergeCell ref="A10:B10"/>
    <mergeCell ref="A11:B11"/>
    <mergeCell ref="A12:E12"/>
    <mergeCell ref="A13:B13"/>
    <mergeCell ref="A27:B27"/>
    <mergeCell ref="A16:E16"/>
    <mergeCell ref="A17:B17"/>
    <mergeCell ref="A18:B18"/>
    <mergeCell ref="A19:B19"/>
    <mergeCell ref="A20:E20"/>
    <mergeCell ref="A21:B21"/>
    <mergeCell ref="A22:B22"/>
    <mergeCell ref="A23:B23"/>
    <mergeCell ref="A24:E24"/>
    <mergeCell ref="A25:B25"/>
    <mergeCell ref="A26:B26"/>
    <mergeCell ref="D47:E47"/>
    <mergeCell ref="D48:E50"/>
    <mergeCell ref="A50:B50"/>
    <mergeCell ref="A28:E28"/>
    <mergeCell ref="B43:C43"/>
    <mergeCell ref="D43:E43"/>
    <mergeCell ref="D44:E44"/>
    <mergeCell ref="D45:E45"/>
    <mergeCell ref="D46:E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Dullee</dc:creator>
  <cp:lastModifiedBy>Sam Dullee</cp:lastModifiedBy>
  <dcterms:created xsi:type="dcterms:W3CDTF">2024-10-30T11:40:29Z</dcterms:created>
  <dcterms:modified xsi:type="dcterms:W3CDTF">2024-10-30T14:39:13Z</dcterms:modified>
</cp:coreProperties>
</file>